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15" windowWidth="11325" windowHeight="6990" activeTab="1"/>
  </bookViews>
  <sheets>
    <sheet name="WS24 Chassis NEW PG11" sheetId="1" r:id="rId1"/>
    <sheet name="Sheet1" sheetId="2" r:id="rId2"/>
  </sheets>
  <externalReferences>
    <externalReference r:id="rId3"/>
  </externalReferences>
  <calcPr calcId="125725"/>
</workbook>
</file>

<file path=xl/calcChain.xml><?xml version="1.0" encoding="utf-8"?>
<calcChain xmlns="http://schemas.openxmlformats.org/spreadsheetml/2006/main">
  <c r="K4" i="1"/>
  <c r="K5"/>
  <c r="K6"/>
  <c r="K7"/>
  <c r="K8"/>
  <c r="K9"/>
  <c r="K10"/>
  <c r="K11"/>
  <c r="K12"/>
  <c r="K13"/>
  <c r="K14"/>
  <c r="K15"/>
  <c r="K16"/>
  <c r="K17"/>
  <c r="K18"/>
  <c r="K19"/>
  <c r="K20"/>
  <c r="K21"/>
  <c r="K22"/>
  <c r="K23"/>
  <c r="K24"/>
  <c r="K3"/>
  <c r="J4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3"/>
  <c r="I4"/>
  <c r="I5"/>
  <c r="I6"/>
  <c r="I7"/>
  <c r="I8"/>
  <c r="I9"/>
  <c r="I10"/>
  <c r="I11"/>
  <c r="I12"/>
  <c r="I13"/>
  <c r="I14"/>
  <c r="I15"/>
  <c r="I16"/>
  <c r="I17"/>
  <c r="I18"/>
  <c r="I19"/>
  <c r="I20"/>
  <c r="I21"/>
  <c r="I22"/>
  <c r="I23"/>
  <c r="I24"/>
  <c r="I25"/>
  <c r="I3"/>
</calcChain>
</file>

<file path=xl/sharedStrings.xml><?xml version="1.0" encoding="utf-8"?>
<sst xmlns="http://schemas.openxmlformats.org/spreadsheetml/2006/main" count="154" uniqueCount="97">
  <si>
    <t>LAFN05896</t>
  </si>
  <si>
    <t>BRACKET            AGGANCIO MOLLA</t>
  </si>
  <si>
    <t>02/2004</t>
  </si>
  <si>
    <t>VTRS13947</t>
  </si>
  <si>
    <t>WASHER             D. 8       INX UNI 6592</t>
  </si>
  <si>
    <t>10/2002</t>
  </si>
  <si>
    <t>VTDD01695</t>
  </si>
  <si>
    <t>NUT</t>
  </si>
  <si>
    <t>M 8 INX</t>
  </si>
  <si>
    <t>VTVT13939</t>
  </si>
  <si>
    <t>SCREW</t>
  </si>
  <si>
    <t>TE  6X20    UNI5739 INX</t>
  </si>
  <si>
    <t>VTRS15144</t>
  </si>
  <si>
    <t>WASHER             D. 6 INX GRW UNI 1751</t>
  </si>
  <si>
    <t>VTRS00245</t>
  </si>
  <si>
    <t>WASHER             D.6 UNI 6592 INOX</t>
  </si>
  <si>
    <t>VTVT21887</t>
  </si>
  <si>
    <t>TCB-TC 4X10</t>
  </si>
  <si>
    <t>04/2003</t>
  </si>
  <si>
    <t>LAFN03901</t>
  </si>
  <si>
    <t>BUSHING            X ATTACCO BASAMENTO</t>
  </si>
  <si>
    <t>VTVT00852</t>
  </si>
  <si>
    <t>VTDD07727</t>
  </si>
  <si>
    <t>M 5 INOX</t>
  </si>
  <si>
    <t>RCDS35584</t>
  </si>
  <si>
    <t>BUSHING            D.  8X12X 4.3</t>
  </si>
  <si>
    <t>LAFN05670</t>
  </si>
  <si>
    <t>LEVER</t>
  </si>
  <si>
    <t>AGGANCIO TESTATA SK60</t>
  </si>
  <si>
    <t>MLML49646</t>
  </si>
  <si>
    <t>SPRING</t>
  </si>
  <si>
    <t>D. 12.5 X50  X1.5</t>
  </si>
  <si>
    <t>LAFN05837</t>
  </si>
  <si>
    <t>BULKWARD</t>
  </si>
  <si>
    <t>GUGO00300</t>
  </si>
  <si>
    <t>GASKET</t>
  </si>
  <si>
    <t>PARATIA</t>
  </si>
  <si>
    <t>LAFN46991</t>
  </si>
  <si>
    <t>HOSE CLIP         FLAP SHK.57</t>
  </si>
  <si>
    <t>MPVR02775</t>
  </si>
  <si>
    <t>FLAP</t>
  </si>
  <si>
    <t>VTVT13938</t>
  </si>
  <si>
    <t>TE  8X20    UNI5739 INX</t>
  </si>
  <si>
    <t>CMCV35596</t>
  </si>
  <si>
    <t>FORK</t>
  </si>
  <si>
    <t>M 8 X42 BT</t>
  </si>
  <si>
    <t>VTVR00270</t>
  </si>
  <si>
    <t>CLIP</t>
  </si>
  <si>
    <t>M8 PER FORCELLA</t>
  </si>
  <si>
    <t>MPVR36303</t>
  </si>
  <si>
    <t>RUBBER</t>
  </si>
  <si>
    <t>D. 11-25 L=10</t>
  </si>
  <si>
    <t>VTRS43258</t>
  </si>
  <si>
    <t>WASHER             D.13X24  X2.5 NYL UNI6592</t>
  </si>
  <si>
    <t>VTRS15523</t>
  </si>
  <si>
    <t>WASHER             D.10 X21 INOX UNI 6592</t>
  </si>
  <si>
    <t>E86879</t>
  </si>
  <si>
    <t>Washer</t>
  </si>
  <si>
    <t>E86853</t>
  </si>
  <si>
    <t>Self-locking nut M8</t>
  </si>
  <si>
    <t>E86475</t>
  </si>
  <si>
    <t>AS20 Screw TE M .6-20</t>
  </si>
  <si>
    <t>E87921</t>
  </si>
  <si>
    <t>E86427</t>
  </si>
  <si>
    <t>Washer for AS20</t>
  </si>
  <si>
    <t>E86336</t>
  </si>
  <si>
    <t>M4 - 10 Phil Pan Head Screw</t>
  </si>
  <si>
    <t>E87934</t>
  </si>
  <si>
    <t>Screw</t>
  </si>
  <si>
    <t>E86453</t>
  </si>
  <si>
    <t>AS20 Bushing</t>
  </si>
  <si>
    <t>E86541</t>
  </si>
  <si>
    <t>Spring</t>
  </si>
  <si>
    <t>E89172</t>
  </si>
  <si>
    <t>Guard</t>
  </si>
  <si>
    <t>E89173</t>
  </si>
  <si>
    <t>Gasket</t>
  </si>
  <si>
    <t>E86507</t>
  </si>
  <si>
    <t>Flap Press</t>
  </si>
  <si>
    <t>E86506</t>
  </si>
  <si>
    <t>Splash Guard</t>
  </si>
  <si>
    <t>E89182</t>
  </si>
  <si>
    <t>E86673</t>
  </si>
  <si>
    <t>E86975</t>
  </si>
  <si>
    <t>Rubber Gasket D11.25 L=10</t>
  </si>
  <si>
    <t xml:space="preserve">BRACKET           </t>
  </si>
  <si>
    <t xml:space="preserve">BUSHING           </t>
  </si>
  <si>
    <t>NUT M 5 INOX</t>
  </si>
  <si>
    <t>FORK M 8 X42 BT</t>
  </si>
  <si>
    <t>ITEM</t>
  </si>
  <si>
    <t>SKU</t>
  </si>
  <si>
    <t>DESCRIPTION</t>
  </si>
  <si>
    <t>QTY</t>
  </si>
  <si>
    <t>FROM</t>
  </si>
  <si>
    <t>WASHER D.13</t>
  </si>
  <si>
    <t xml:space="preserve">WASHER D.10 </t>
  </si>
  <si>
    <t>Bracket for Squeegee</t>
  </si>
</sst>
</file>

<file path=xl/styles.xml><?xml version="1.0" encoding="utf-8"?>
<styleSheet xmlns="http://schemas.openxmlformats.org/spreadsheetml/2006/main">
  <fonts count="8">
    <font>
      <sz val="10"/>
      <name val="Arial"/>
    </font>
    <font>
      <b/>
      <sz val="10"/>
      <name val="Times New Roman"/>
      <family val="1"/>
    </font>
    <font>
      <sz val="8"/>
      <name val="Times New Roman"/>
      <family val="1"/>
    </font>
    <font>
      <sz val="8"/>
      <name val="Arial"/>
      <family val="2"/>
    </font>
    <font>
      <sz val="10"/>
      <name val="Calibri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Protection="1">
      <protection locked="0"/>
    </xf>
    <xf numFmtId="0" fontId="2" fillId="0" borderId="0" xfId="0" applyFont="1" applyProtection="1">
      <protection locked="0"/>
    </xf>
    <xf numFmtId="3" fontId="3" fillId="0" borderId="0" xfId="0" applyNumberFormat="1" applyFont="1" applyProtection="1">
      <protection locked="0"/>
    </xf>
    <xf numFmtId="1" fontId="3" fillId="0" borderId="0" xfId="0" applyNumberFormat="1" applyFont="1" applyProtection="1">
      <protection locked="0"/>
    </xf>
    <xf numFmtId="0" fontId="2" fillId="0" borderId="0" xfId="0" applyNumberFormat="1" applyFont="1" applyProtection="1">
      <protection locked="0"/>
    </xf>
    <xf numFmtId="0" fontId="4" fillId="0" borderId="0" xfId="0" applyFont="1"/>
    <xf numFmtId="0" fontId="0" fillId="0" borderId="0" xfId="0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 indent="5"/>
    </xf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 inden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samuelson/Documents/1manuals/1%20Manual%20Mods/Parts%20List%20QUERY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arts List Query"/>
      <sheetName val="VENDOR Look UP"/>
    </sheetNames>
    <sheetDataSet>
      <sheetData sheetId="0">
        <row r="2">
          <cell r="G2" t="str">
            <v>E01197300</v>
          </cell>
        </row>
        <row r="17536">
          <cell r="J17536" t="str">
            <v xml:space="preserve">E8952400                      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1:K27"/>
  <sheetViews>
    <sheetView workbookViewId="0">
      <selection activeCell="A2" sqref="A2:K25"/>
    </sheetView>
  </sheetViews>
  <sheetFormatPr defaultRowHeight="12.75"/>
  <cols>
    <col min="2" max="2" width="2.5703125" customWidth="1"/>
    <col min="3" max="3" width="11.7109375" customWidth="1"/>
    <col min="4" max="4" width="9.85546875" customWidth="1"/>
    <col min="5" max="5" width="32.140625" customWidth="1"/>
    <col min="6" max="6" width="21.5703125" customWidth="1"/>
    <col min="7" max="8" width="8.140625" customWidth="1"/>
    <col min="9" max="9" width="11.28515625" customWidth="1"/>
    <col min="10" max="10" width="19" customWidth="1"/>
  </cols>
  <sheetData>
    <row r="1" spans="2:11">
      <c r="I1" s="1"/>
    </row>
    <row r="2" spans="2:11">
      <c r="B2" s="1"/>
      <c r="C2" s="1"/>
      <c r="G2" s="1"/>
      <c r="H2" s="1"/>
      <c r="I2" s="1"/>
      <c r="J2" s="1"/>
    </row>
    <row r="3" spans="2:11">
      <c r="B3" s="5">
        <v>1</v>
      </c>
      <c r="C3" s="2" t="s">
        <v>0</v>
      </c>
      <c r="E3" s="2" t="s">
        <v>1</v>
      </c>
      <c r="G3" s="3">
        <v>100</v>
      </c>
      <c r="H3" s="2" t="s">
        <v>2</v>
      </c>
      <c r="I3" s="6" t="str">
        <f>IF(ISNA(VLOOKUP(C3,'[1]Parts List Query'!$G$2:'[1]Parts List Query'!$J$17536,4,FALSE))=TRUE,(C3),(LEFT(VLOOKUP(C3,[1]!Table_Query_from_BetcoViews[[AlternateID]:[MainSKU]],4,FALSE),6)))</f>
        <v>LAFN05896</v>
      </c>
      <c r="J3" s="6" t="str">
        <f>IFERROR(VLOOKUP(TRIM(C3),[1]!Table_Query_from_BetcoViews[[AlternateID]:[ItemDescr2]],5,FALSE),(CONCATENATE(D3,E3,F3)))</f>
        <v>BRACKET            AGGANCIO MOLLA</v>
      </c>
      <c r="K3">
        <f>G3*0.01</f>
        <v>1</v>
      </c>
    </row>
    <row r="4" spans="2:11">
      <c r="B4" s="5">
        <v>2</v>
      </c>
      <c r="C4" s="2" t="s">
        <v>3</v>
      </c>
      <c r="E4" s="2" t="s">
        <v>4</v>
      </c>
      <c r="G4" s="3">
        <v>300</v>
      </c>
      <c r="H4" s="2" t="s">
        <v>5</v>
      </c>
      <c r="I4" s="6" t="str">
        <f>IF(ISNA(VLOOKUP(C4,'[1]Parts List Query'!$G$2:'[1]Parts List Query'!$J$17536,4,FALSE))=TRUE,(C4),(LEFT(VLOOKUP(C4,[1]!Table_Query_from_BetcoViews[[AlternateID]:[MainSKU]],4,FALSE),6)))</f>
        <v>E86879</v>
      </c>
      <c r="J4" s="6" t="str">
        <f>IFERROR(VLOOKUP(TRIM(C4),[1]!Table_Query_from_BetcoViews[[AlternateID]:[ItemDescr2]],5,FALSE),(CONCATENATE(D4,E4,F4)))</f>
        <v>Washer</v>
      </c>
      <c r="K4">
        <f t="shared" ref="K4:K24" si="0">G4*0.01</f>
        <v>3</v>
      </c>
    </row>
    <row r="5" spans="2:11">
      <c r="B5" s="5">
        <v>3</v>
      </c>
      <c r="C5" s="2" t="s">
        <v>6</v>
      </c>
      <c r="D5" s="2" t="s">
        <v>7</v>
      </c>
      <c r="E5" s="2" t="s">
        <v>8</v>
      </c>
      <c r="G5" s="3">
        <v>200</v>
      </c>
      <c r="H5" s="2" t="s">
        <v>5</v>
      </c>
      <c r="I5" s="6" t="str">
        <f>IF(ISNA(VLOOKUP(C5,'[1]Parts List Query'!$G$2:'[1]Parts List Query'!$J$17536,4,FALSE))=TRUE,(C5),(LEFT(VLOOKUP(C5,[1]!Table_Query_from_BetcoViews[[AlternateID]:[MainSKU]],4,FALSE),6)))</f>
        <v>E86853</v>
      </c>
      <c r="J5" s="6" t="str">
        <f>IFERROR(VLOOKUP(TRIM(C5),[1]!Table_Query_from_BetcoViews[[AlternateID]:[ItemDescr2]],5,FALSE),(CONCATENATE(D5,E5,F5)))</f>
        <v>Self-locking nut M8</v>
      </c>
      <c r="K5">
        <f t="shared" si="0"/>
        <v>2</v>
      </c>
    </row>
    <row r="6" spans="2:11">
      <c r="B6" s="5">
        <v>4</v>
      </c>
      <c r="C6" s="2" t="s">
        <v>9</v>
      </c>
      <c r="D6" s="2" t="s">
        <v>10</v>
      </c>
      <c r="F6" s="2" t="s">
        <v>11</v>
      </c>
      <c r="G6" s="3">
        <v>200</v>
      </c>
      <c r="H6" s="2" t="s">
        <v>2</v>
      </c>
      <c r="I6" s="6" t="str">
        <f>IF(ISNA(VLOOKUP(C6,'[1]Parts List Query'!$G$2:'[1]Parts List Query'!$J$17536,4,FALSE))=TRUE,(C6),(LEFT(VLOOKUP(C6,[1]!Table_Query_from_BetcoViews[[AlternateID]:[MainSKU]],4,FALSE),6)))</f>
        <v>E86475</v>
      </c>
      <c r="J6" s="6" t="str">
        <f>IFERROR(VLOOKUP(TRIM(C6),[1]!Table_Query_from_BetcoViews[[AlternateID]:[ItemDescr2]],5,FALSE),(CONCATENATE(D6,E6,F6)))</f>
        <v>AS20 Screw TE M .6-20</v>
      </c>
      <c r="K6">
        <f t="shared" si="0"/>
        <v>2</v>
      </c>
    </row>
    <row r="7" spans="2:11">
      <c r="B7" s="5">
        <v>5</v>
      </c>
      <c r="C7" s="2" t="s">
        <v>12</v>
      </c>
      <c r="E7" s="2" t="s">
        <v>13</v>
      </c>
      <c r="G7" s="3">
        <v>200</v>
      </c>
      <c r="H7" s="2" t="s">
        <v>2</v>
      </c>
      <c r="I7" s="6" t="str">
        <f>IF(ISNA(VLOOKUP(C7,'[1]Parts List Query'!$G$2:'[1]Parts List Query'!$J$17536,4,FALSE))=TRUE,(C7),(LEFT(VLOOKUP(C7,[1]!Table_Query_from_BetcoViews[[AlternateID]:[MainSKU]],4,FALSE),6)))</f>
        <v>E87921</v>
      </c>
      <c r="J7" s="6" t="str">
        <f>IFERROR(VLOOKUP(TRIM(C7),[1]!Table_Query_from_BetcoViews[[AlternateID]:[ItemDescr2]],5,FALSE),(CONCATENATE(D7,E7,F7)))</f>
        <v>Washer</v>
      </c>
      <c r="K7">
        <f t="shared" si="0"/>
        <v>2</v>
      </c>
    </row>
    <row r="8" spans="2:11">
      <c r="B8" s="5">
        <v>6</v>
      </c>
      <c r="C8" s="2" t="s">
        <v>14</v>
      </c>
      <c r="E8" s="2" t="s">
        <v>15</v>
      </c>
      <c r="G8" s="3">
        <v>200</v>
      </c>
      <c r="H8" s="2" t="s">
        <v>2</v>
      </c>
      <c r="I8" s="6" t="str">
        <f>IF(ISNA(VLOOKUP(C8,'[1]Parts List Query'!$G$2:'[1]Parts List Query'!$J$17536,4,FALSE))=TRUE,(C8),(LEFT(VLOOKUP(C8,[1]!Table_Query_from_BetcoViews[[AlternateID]:[MainSKU]],4,FALSE),6)))</f>
        <v>E86427</v>
      </c>
      <c r="J8" s="6" t="str">
        <f>IFERROR(VLOOKUP(TRIM(C8),[1]!Table_Query_from_BetcoViews[[AlternateID]:[ItemDescr2]],5,FALSE),(CONCATENATE(D8,E8,F8)))</f>
        <v>Washer for AS20</v>
      </c>
      <c r="K8">
        <f t="shared" si="0"/>
        <v>2</v>
      </c>
    </row>
    <row r="9" spans="2:11">
      <c r="B9" s="5">
        <v>7</v>
      </c>
      <c r="C9" s="2" t="s">
        <v>16</v>
      </c>
      <c r="D9" s="2" t="s">
        <v>10</v>
      </c>
      <c r="E9" s="2" t="s">
        <v>17</v>
      </c>
      <c r="F9" s="4">
        <v>8112</v>
      </c>
      <c r="G9" s="3">
        <v>700</v>
      </c>
      <c r="H9" s="2" t="s">
        <v>18</v>
      </c>
      <c r="I9" s="6" t="str">
        <f>IF(ISNA(VLOOKUP(C9,'[1]Parts List Query'!$G$2:'[1]Parts List Query'!$J$17536,4,FALSE))=TRUE,(C9),(LEFT(VLOOKUP(C9,[1]!Table_Query_from_BetcoViews[[AlternateID]:[MainSKU]],4,FALSE),6)))</f>
        <v>E86336</v>
      </c>
      <c r="J9" s="6" t="str">
        <f>IFERROR(VLOOKUP(TRIM(C9),[1]!Table_Query_from_BetcoViews[[AlternateID]:[ItemDescr2]],5,FALSE),(CONCATENATE(D9,E9,F9)))</f>
        <v>M4 - 10 Phil Pan Head Screw</v>
      </c>
      <c r="K9">
        <f t="shared" si="0"/>
        <v>7</v>
      </c>
    </row>
    <row r="10" spans="2:11">
      <c r="B10" s="5">
        <v>8</v>
      </c>
      <c r="C10" s="2" t="s">
        <v>19</v>
      </c>
      <c r="E10" s="2" t="s">
        <v>20</v>
      </c>
      <c r="G10" s="3">
        <v>300</v>
      </c>
      <c r="H10" s="2" t="s">
        <v>5</v>
      </c>
      <c r="I10" s="6" t="str">
        <f>IF(ISNA(VLOOKUP(C10,'[1]Parts List Query'!$G$2:'[1]Parts List Query'!$J$17536,4,FALSE))=TRUE,(C10),(LEFT(VLOOKUP(C10,[1]!Table_Query_from_BetcoViews[[AlternateID]:[MainSKU]],4,FALSE),6)))</f>
        <v>LAFN03901</v>
      </c>
      <c r="J10" s="6" t="str">
        <f>IFERROR(VLOOKUP(TRIM(C10),[1]!Table_Query_from_BetcoViews[[AlternateID]:[ItemDescr2]],5,FALSE),(CONCATENATE(D10,E10,F10)))</f>
        <v>BUSHING            X ATTACCO BASAMENTO</v>
      </c>
      <c r="K10">
        <f t="shared" si="0"/>
        <v>3</v>
      </c>
    </row>
    <row r="11" spans="2:11">
      <c r="B11" s="5">
        <v>9</v>
      </c>
      <c r="C11" s="2" t="s">
        <v>21</v>
      </c>
      <c r="D11" s="2" t="s">
        <v>10</v>
      </c>
      <c r="G11" s="3">
        <v>400</v>
      </c>
      <c r="H11" s="2" t="s">
        <v>5</v>
      </c>
      <c r="I11" s="6" t="str">
        <f>IF(ISNA(VLOOKUP(C11,'[1]Parts List Query'!$G$2:'[1]Parts List Query'!$J$17536,4,FALSE))=TRUE,(C11),(LEFT(VLOOKUP(C11,[1]!Table_Query_from_BetcoViews[[AlternateID]:[MainSKU]],4,FALSE),6)))</f>
        <v>E87934</v>
      </c>
      <c r="J11" s="6" t="str">
        <f>IFERROR(VLOOKUP(TRIM(C11),[1]!Table_Query_from_BetcoViews[[AlternateID]:[ItemDescr2]],5,FALSE),(CONCATENATE(D11,E11,F11)))</f>
        <v>Screw</v>
      </c>
      <c r="K11">
        <f t="shared" si="0"/>
        <v>4</v>
      </c>
    </row>
    <row r="12" spans="2:11">
      <c r="B12" s="5">
        <v>10</v>
      </c>
      <c r="C12" s="2" t="s">
        <v>22</v>
      </c>
      <c r="D12" s="2" t="s">
        <v>7</v>
      </c>
      <c r="E12" s="2" t="s">
        <v>23</v>
      </c>
      <c r="G12" s="3">
        <v>100</v>
      </c>
      <c r="H12" s="2" t="s">
        <v>5</v>
      </c>
      <c r="I12" s="6" t="str">
        <f>IF(ISNA(VLOOKUP(C12,'[1]Parts List Query'!$G$2:'[1]Parts List Query'!$J$17536,4,FALSE))=TRUE,(C12),(LEFT(VLOOKUP(C12,[1]!Table_Query_from_BetcoViews[[AlternateID]:[MainSKU]],4,FALSE),6)))</f>
        <v>VTDD07727</v>
      </c>
      <c r="J12" s="6" t="str">
        <f>IFERROR(VLOOKUP(TRIM(C12),[1]!Table_Query_from_BetcoViews[[AlternateID]:[ItemDescr2]],5,FALSE),(CONCATENATE(D12,E12,F12)))</f>
        <v>NUTM 5 INOX</v>
      </c>
      <c r="K12">
        <f t="shared" si="0"/>
        <v>1</v>
      </c>
    </row>
    <row r="13" spans="2:11">
      <c r="B13" s="5">
        <v>11</v>
      </c>
      <c r="C13" s="2" t="s">
        <v>24</v>
      </c>
      <c r="E13" s="2" t="s">
        <v>25</v>
      </c>
      <c r="G13" s="3">
        <v>100</v>
      </c>
      <c r="H13" s="2" t="s">
        <v>5</v>
      </c>
      <c r="I13" s="6" t="str">
        <f>IF(ISNA(VLOOKUP(C13,'[1]Parts List Query'!$G$2:'[1]Parts List Query'!$J$17536,4,FALSE))=TRUE,(C13),(LEFT(VLOOKUP(C13,[1]!Table_Query_from_BetcoViews[[AlternateID]:[MainSKU]],4,FALSE),6)))</f>
        <v>E86453</v>
      </c>
      <c r="J13" s="6" t="str">
        <f>IFERROR(VLOOKUP(TRIM(C13),[1]!Table_Query_from_BetcoViews[[AlternateID]:[ItemDescr2]],5,FALSE),(CONCATENATE(D13,E13,F13)))</f>
        <v>AS20 Bushing</v>
      </c>
      <c r="K13">
        <f t="shared" si="0"/>
        <v>1</v>
      </c>
    </row>
    <row r="14" spans="2:11">
      <c r="B14" s="5">
        <v>12</v>
      </c>
      <c r="C14" s="2" t="s">
        <v>26</v>
      </c>
      <c r="D14" s="2" t="s">
        <v>27</v>
      </c>
      <c r="F14" s="2" t="s">
        <v>28</v>
      </c>
      <c r="G14" s="3">
        <v>100</v>
      </c>
      <c r="H14" s="2" t="s">
        <v>5</v>
      </c>
      <c r="I14" s="6" t="str">
        <f>IF(ISNA(VLOOKUP(C14,'[1]Parts List Query'!$G$2:'[1]Parts List Query'!$J$17536,4,FALSE))=TRUE,(C14),(LEFT(VLOOKUP(C14,[1]!Table_Query_from_BetcoViews[[AlternateID]:[MainSKU]],4,FALSE),6)))</f>
        <v>LAFN05670</v>
      </c>
      <c r="J14" s="6" t="str">
        <f>IFERROR(VLOOKUP(TRIM(C14),[1]!Table_Query_from_BetcoViews[[AlternateID]:[ItemDescr2]],5,FALSE),(CONCATENATE(D14,E14,F14)))</f>
        <v>LEVERAGGANCIO TESTATA SK60</v>
      </c>
      <c r="K14">
        <f t="shared" si="0"/>
        <v>1</v>
      </c>
    </row>
    <row r="15" spans="2:11">
      <c r="B15" s="5">
        <v>13</v>
      </c>
      <c r="C15" s="2" t="s">
        <v>29</v>
      </c>
      <c r="D15" s="2" t="s">
        <v>30</v>
      </c>
      <c r="E15" s="2" t="s">
        <v>31</v>
      </c>
      <c r="G15" s="3">
        <v>200</v>
      </c>
      <c r="H15" s="2" t="s">
        <v>5</v>
      </c>
      <c r="I15" s="6" t="str">
        <f>IF(ISNA(VLOOKUP(C15,'[1]Parts List Query'!$G$2:'[1]Parts List Query'!$J$17536,4,FALSE))=TRUE,(C15),(LEFT(VLOOKUP(C15,[1]!Table_Query_from_BetcoViews[[AlternateID]:[MainSKU]],4,FALSE),6)))</f>
        <v>E86541</v>
      </c>
      <c r="J15" s="6" t="str">
        <f>IFERROR(VLOOKUP(TRIM(C15),[1]!Table_Query_from_BetcoViews[[AlternateID]:[ItemDescr2]],5,FALSE),(CONCATENATE(D15,E15,F15)))</f>
        <v>Spring</v>
      </c>
      <c r="K15">
        <f t="shared" si="0"/>
        <v>2</v>
      </c>
    </row>
    <row r="16" spans="2:11">
      <c r="B16" s="5">
        <v>14</v>
      </c>
      <c r="C16" s="2" t="s">
        <v>32</v>
      </c>
      <c r="D16" s="2" t="s">
        <v>33</v>
      </c>
      <c r="G16" s="3">
        <v>100</v>
      </c>
      <c r="H16" s="2" t="s">
        <v>2</v>
      </c>
      <c r="I16" s="6" t="str">
        <f>IF(ISNA(VLOOKUP(C16,'[1]Parts List Query'!$G$2:'[1]Parts List Query'!$J$17536,4,FALSE))=TRUE,(C16),(LEFT(VLOOKUP(C16,[1]!Table_Query_from_BetcoViews[[AlternateID]:[MainSKU]],4,FALSE),6)))</f>
        <v>E89172</v>
      </c>
      <c r="J16" s="6" t="str">
        <f>IFERROR(VLOOKUP(TRIM(C16),[1]!Table_Query_from_BetcoViews[[AlternateID]:[ItemDescr2]],5,FALSE),(CONCATENATE(D16,E16,F16)))</f>
        <v>Guard</v>
      </c>
      <c r="K16">
        <f t="shared" si="0"/>
        <v>1</v>
      </c>
    </row>
    <row r="17" spans="2:11">
      <c r="B17" s="5">
        <v>15</v>
      </c>
      <c r="C17" s="2" t="s">
        <v>34</v>
      </c>
      <c r="D17" s="2" t="s">
        <v>35</v>
      </c>
      <c r="E17" s="2" t="s">
        <v>36</v>
      </c>
      <c r="G17" s="3">
        <v>100</v>
      </c>
      <c r="H17" s="2" t="s">
        <v>2</v>
      </c>
      <c r="I17" s="6" t="str">
        <f>IF(ISNA(VLOOKUP(C17,'[1]Parts List Query'!$G$2:'[1]Parts List Query'!$J$17536,4,FALSE))=TRUE,(C17),(LEFT(VLOOKUP(C17,[1]!Table_Query_from_BetcoViews[[AlternateID]:[MainSKU]],4,FALSE),6)))</f>
        <v>E89173</v>
      </c>
      <c r="J17" s="6" t="str">
        <f>IFERROR(VLOOKUP(TRIM(C17),[1]!Table_Query_from_BetcoViews[[AlternateID]:[ItemDescr2]],5,FALSE),(CONCATENATE(D17,E17,F17)))</f>
        <v>Gasket</v>
      </c>
      <c r="K17">
        <f t="shared" si="0"/>
        <v>1</v>
      </c>
    </row>
    <row r="18" spans="2:11">
      <c r="B18" s="5">
        <v>20</v>
      </c>
      <c r="C18" s="2" t="s">
        <v>37</v>
      </c>
      <c r="E18" s="2" t="s">
        <v>38</v>
      </c>
      <c r="G18" s="3">
        <v>100</v>
      </c>
      <c r="H18" s="2" t="s">
        <v>5</v>
      </c>
      <c r="I18" s="6" t="str">
        <f>IF(ISNA(VLOOKUP(C18,'[1]Parts List Query'!$G$2:'[1]Parts List Query'!$J$17536,4,FALSE))=TRUE,(C18),(LEFT(VLOOKUP(C18,[1]!Table_Query_from_BetcoViews[[AlternateID]:[MainSKU]],4,FALSE),6)))</f>
        <v>E86507</v>
      </c>
      <c r="J18" s="6" t="str">
        <f>IFERROR(VLOOKUP(TRIM(C18),[1]!Table_Query_from_BetcoViews[[AlternateID]:[ItemDescr2]],5,FALSE),(CONCATENATE(D18,E18,F18)))</f>
        <v>Flap Press</v>
      </c>
      <c r="K18">
        <f t="shared" si="0"/>
        <v>1</v>
      </c>
    </row>
    <row r="19" spans="2:11">
      <c r="B19" s="5">
        <v>21</v>
      </c>
      <c r="C19" s="2" t="s">
        <v>39</v>
      </c>
      <c r="D19" s="2" t="s">
        <v>40</v>
      </c>
      <c r="G19" s="3">
        <v>100</v>
      </c>
      <c r="H19" s="2" t="s">
        <v>5</v>
      </c>
      <c r="I19" s="6" t="str">
        <f>IF(ISNA(VLOOKUP(C19,'[1]Parts List Query'!$G$2:'[1]Parts List Query'!$J$17536,4,FALSE))=TRUE,(C19),(LEFT(VLOOKUP(C19,[1]!Table_Query_from_BetcoViews[[AlternateID]:[MainSKU]],4,FALSE),6)))</f>
        <v>E86506</v>
      </c>
      <c r="J19" s="6" t="str">
        <f>IFERROR(VLOOKUP(TRIM(C19),[1]!Table_Query_from_BetcoViews[[AlternateID]:[ItemDescr2]],5,FALSE),(CONCATENATE(D19,E19,F19)))</f>
        <v>Splash Guard</v>
      </c>
      <c r="K19">
        <f t="shared" si="0"/>
        <v>1</v>
      </c>
    </row>
    <row r="20" spans="2:11">
      <c r="B20" s="5">
        <v>22</v>
      </c>
      <c r="C20" s="2" t="s">
        <v>41</v>
      </c>
      <c r="D20" s="2" t="s">
        <v>10</v>
      </c>
      <c r="F20" s="2" t="s">
        <v>42</v>
      </c>
      <c r="G20" s="3">
        <v>100</v>
      </c>
      <c r="H20" s="2" t="s">
        <v>5</v>
      </c>
      <c r="I20" s="6" t="str">
        <f>IF(ISNA(VLOOKUP(C20,'[1]Parts List Query'!$G$2:'[1]Parts List Query'!$J$17536,4,FALSE))=TRUE,(C20),(LEFT(VLOOKUP(C20,[1]!Table_Query_from_BetcoViews[[AlternateID]:[MainSKU]],4,FALSE),6)))</f>
        <v>E89182</v>
      </c>
      <c r="J20" s="6" t="str">
        <f>IFERROR(VLOOKUP(TRIM(C20),[1]!Table_Query_from_BetcoViews[[AlternateID]:[ItemDescr2]],5,FALSE),(CONCATENATE(D20,E20,F20)))</f>
        <v>Screw</v>
      </c>
      <c r="K20">
        <f t="shared" si="0"/>
        <v>1</v>
      </c>
    </row>
    <row r="21" spans="2:11">
      <c r="B21" s="5">
        <v>23</v>
      </c>
      <c r="C21" s="2" t="s">
        <v>43</v>
      </c>
      <c r="D21" s="2" t="s">
        <v>44</v>
      </c>
      <c r="E21" s="2" t="s">
        <v>45</v>
      </c>
      <c r="G21" s="3">
        <v>100</v>
      </c>
      <c r="H21" s="2" t="s">
        <v>5</v>
      </c>
      <c r="I21" s="6" t="str">
        <f>IF(ISNA(VLOOKUP(C21,'[1]Parts List Query'!$G$2:'[1]Parts List Query'!$J$17536,4,FALSE))=TRUE,(C21),(LEFT(VLOOKUP(C21,[1]!Table_Query_from_BetcoViews[[AlternateID]:[MainSKU]],4,FALSE),6)))</f>
        <v>CMCV35596</v>
      </c>
      <c r="J21" s="6" t="str">
        <f>IFERROR(VLOOKUP(TRIM(C21),[1]!Table_Query_from_BetcoViews[[AlternateID]:[ItemDescr2]],5,FALSE),(CONCATENATE(D21,E21,F21)))</f>
        <v>FORKM 8 X42 BT</v>
      </c>
      <c r="K21">
        <f t="shared" si="0"/>
        <v>1</v>
      </c>
    </row>
    <row r="22" spans="2:11">
      <c r="B22" s="5">
        <v>24</v>
      </c>
      <c r="C22" s="2" t="s">
        <v>46</v>
      </c>
      <c r="D22" s="2" t="s">
        <v>47</v>
      </c>
      <c r="E22" s="2" t="s">
        <v>48</v>
      </c>
      <c r="G22" s="3">
        <v>100</v>
      </c>
      <c r="H22" s="2" t="s">
        <v>5</v>
      </c>
      <c r="I22" s="6" t="str">
        <f>IF(ISNA(VLOOKUP(C22,'[1]Parts List Query'!$G$2:'[1]Parts List Query'!$J$17536,4,FALSE))=TRUE,(C22),(LEFT(VLOOKUP(C22,[1]!Table_Query_from_BetcoViews[[AlternateID]:[MainSKU]],4,FALSE),6)))</f>
        <v>E86673</v>
      </c>
      <c r="J22" s="6" t="str">
        <f>IFERROR(VLOOKUP(TRIM(C22),[1]!Table_Query_from_BetcoViews[[AlternateID]:[ItemDescr2]],5,FALSE),(CONCATENATE(D22,E22,F22)))</f>
        <v>Bracket for Squeegee AS24/28</v>
      </c>
      <c r="K22">
        <f t="shared" si="0"/>
        <v>1</v>
      </c>
    </row>
    <row r="23" spans="2:11">
      <c r="B23" s="5">
        <v>25</v>
      </c>
      <c r="C23" s="2" t="s">
        <v>49</v>
      </c>
      <c r="D23" s="2" t="s">
        <v>50</v>
      </c>
      <c r="E23" s="2" t="s">
        <v>51</v>
      </c>
      <c r="G23" s="3">
        <v>100</v>
      </c>
      <c r="H23" s="2" t="s">
        <v>5</v>
      </c>
      <c r="I23" s="6" t="str">
        <f>IF(ISNA(VLOOKUP(C23,'[1]Parts List Query'!$G$2:'[1]Parts List Query'!$J$17536,4,FALSE))=TRUE,(C23),(LEFT(VLOOKUP(C23,[1]!Table_Query_from_BetcoViews[[AlternateID]:[MainSKU]],4,FALSE),6)))</f>
        <v>E86975</v>
      </c>
      <c r="J23" s="6" t="str">
        <f>IFERROR(VLOOKUP(TRIM(C23),[1]!Table_Query_from_BetcoViews[[AlternateID]:[ItemDescr2]],5,FALSE),(CONCATENATE(D23,E23,F23)))</f>
        <v>Rubber Gasket D11.25 L=10</v>
      </c>
      <c r="K23">
        <f t="shared" si="0"/>
        <v>1</v>
      </c>
    </row>
    <row r="24" spans="2:11">
      <c r="B24" s="5">
        <v>26</v>
      </c>
      <c r="C24" s="2" t="s">
        <v>52</v>
      </c>
      <c r="E24" s="2" t="s">
        <v>53</v>
      </c>
      <c r="G24" s="3">
        <v>200</v>
      </c>
      <c r="H24" s="2" t="s">
        <v>5</v>
      </c>
      <c r="I24" s="6" t="str">
        <f>IF(ISNA(VLOOKUP(C24,'[1]Parts List Query'!$G$2:'[1]Parts List Query'!$J$17536,4,FALSE))=TRUE,(C24),(LEFT(VLOOKUP(C24,[1]!Table_Query_from_BetcoViews[[AlternateID]:[MainSKU]],4,FALSE),6)))</f>
        <v>VTRS43258</v>
      </c>
      <c r="J24" s="6" t="str">
        <f>IFERROR(VLOOKUP(TRIM(C24),[1]!Table_Query_from_BetcoViews[[AlternateID]:[ItemDescr2]],5,FALSE),(CONCATENATE(D24,E24,F24)))</f>
        <v>WASHER             D.13X24  X2.5 NYL UNI6592</v>
      </c>
      <c r="K24">
        <f t="shared" si="0"/>
        <v>2</v>
      </c>
    </row>
    <row r="25" spans="2:11">
      <c r="B25" s="5">
        <v>27</v>
      </c>
      <c r="C25" s="2" t="s">
        <v>54</v>
      </c>
      <c r="E25" s="2" t="s">
        <v>55</v>
      </c>
      <c r="G25" s="3">
        <v>100</v>
      </c>
      <c r="H25" s="2" t="s">
        <v>5</v>
      </c>
      <c r="I25" s="6" t="str">
        <f>IF(ISNA(VLOOKUP(C25,'[1]Parts List Query'!$G$2:'[1]Parts List Query'!$J$17536,4,FALSE))=TRUE,(C25),(LEFT(VLOOKUP(C25,[1]!Table_Query_from_BetcoViews[[AlternateID]:[MainSKU]],4,FALSE),6)))</f>
        <v>VTRS15523</v>
      </c>
      <c r="J25" s="6" t="str">
        <f>IFERROR(VLOOKUP(TRIM(C25),[1]!Table_Query_from_BetcoViews[[AlternateID]:[ItemDescr2]],5,FALSE),(CONCATENATE(D25,E25,F25)))</f>
        <v>WASHER             D.10 X21 INOX UNI 6592</v>
      </c>
    </row>
    <row r="27" spans="2:11">
      <c r="B27" s="2"/>
      <c r="C27" s="2"/>
      <c r="D27" s="2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>
  <dimension ref="B2:F25"/>
  <sheetViews>
    <sheetView tabSelected="1" workbookViewId="0">
      <selection activeCell="A2" sqref="A2:F25"/>
    </sheetView>
  </sheetViews>
  <sheetFormatPr defaultRowHeight="12.75"/>
  <cols>
    <col min="1" max="1" width="17.42578125" customWidth="1"/>
    <col min="2" max="2" width="7.7109375" style="7" customWidth="1"/>
    <col min="3" max="3" width="15.7109375" style="7" customWidth="1"/>
    <col min="4" max="4" width="32.42578125" customWidth="1"/>
    <col min="5" max="5" width="4.7109375" style="7" customWidth="1"/>
    <col min="6" max="6" width="10.28515625" customWidth="1"/>
  </cols>
  <sheetData>
    <row r="2" spans="2:6" ht="15">
      <c r="B2" s="8" t="s">
        <v>89</v>
      </c>
      <c r="C2" s="8" t="s">
        <v>90</v>
      </c>
      <c r="D2" s="9" t="s">
        <v>91</v>
      </c>
      <c r="E2" s="8" t="s">
        <v>92</v>
      </c>
      <c r="F2" s="8" t="s">
        <v>93</v>
      </c>
    </row>
    <row r="3" spans="2:6" ht="15">
      <c r="B3" s="10">
        <v>1</v>
      </c>
      <c r="C3" s="11" t="s">
        <v>0</v>
      </c>
      <c r="D3" s="12" t="s">
        <v>85</v>
      </c>
      <c r="E3" s="10">
        <v>1</v>
      </c>
      <c r="F3" s="10" t="s">
        <v>2</v>
      </c>
    </row>
    <row r="4" spans="2:6" ht="15">
      <c r="B4" s="10">
        <v>2</v>
      </c>
      <c r="C4" s="10" t="s">
        <v>56</v>
      </c>
      <c r="D4" s="12" t="s">
        <v>57</v>
      </c>
      <c r="E4" s="10">
        <v>3</v>
      </c>
      <c r="F4" s="10" t="s">
        <v>5</v>
      </c>
    </row>
    <row r="5" spans="2:6" ht="15">
      <c r="B5" s="10">
        <v>3</v>
      </c>
      <c r="C5" s="10" t="s">
        <v>58</v>
      </c>
      <c r="D5" s="12" t="s">
        <v>59</v>
      </c>
      <c r="E5" s="10">
        <v>2</v>
      </c>
      <c r="F5" s="10" t="s">
        <v>5</v>
      </c>
    </row>
    <row r="6" spans="2:6" ht="15">
      <c r="B6" s="10">
        <v>4</v>
      </c>
      <c r="C6" s="10" t="s">
        <v>60</v>
      </c>
      <c r="D6" s="12" t="s">
        <v>61</v>
      </c>
      <c r="E6" s="10">
        <v>2</v>
      </c>
      <c r="F6" s="10" t="s">
        <v>2</v>
      </c>
    </row>
    <row r="7" spans="2:6" ht="15">
      <c r="B7" s="10">
        <v>5</v>
      </c>
      <c r="C7" s="10" t="s">
        <v>62</v>
      </c>
      <c r="D7" s="12" t="s">
        <v>57</v>
      </c>
      <c r="E7" s="10">
        <v>2</v>
      </c>
      <c r="F7" s="10" t="s">
        <v>2</v>
      </c>
    </row>
    <row r="8" spans="2:6" ht="15">
      <c r="B8" s="10">
        <v>6</v>
      </c>
      <c r="C8" s="10" t="s">
        <v>63</v>
      </c>
      <c r="D8" s="12" t="s">
        <v>64</v>
      </c>
      <c r="E8" s="10">
        <v>2</v>
      </c>
      <c r="F8" s="10" t="s">
        <v>2</v>
      </c>
    </row>
    <row r="9" spans="2:6" ht="15">
      <c r="B9" s="10">
        <v>7</v>
      </c>
      <c r="C9" s="10" t="s">
        <v>65</v>
      </c>
      <c r="D9" s="12" t="s">
        <v>66</v>
      </c>
      <c r="E9" s="10">
        <v>7</v>
      </c>
      <c r="F9" s="10" t="s">
        <v>18</v>
      </c>
    </row>
    <row r="10" spans="2:6" ht="15">
      <c r="B10" s="10">
        <v>8</v>
      </c>
      <c r="C10" s="11" t="s">
        <v>19</v>
      </c>
      <c r="D10" s="12" t="s">
        <v>86</v>
      </c>
      <c r="E10" s="10">
        <v>3</v>
      </c>
      <c r="F10" s="10" t="s">
        <v>5</v>
      </c>
    </row>
    <row r="11" spans="2:6" ht="15">
      <c r="B11" s="10">
        <v>9</v>
      </c>
      <c r="C11" s="10" t="s">
        <v>67</v>
      </c>
      <c r="D11" s="12" t="s">
        <v>68</v>
      </c>
      <c r="E11" s="10">
        <v>4</v>
      </c>
      <c r="F11" s="10" t="s">
        <v>5</v>
      </c>
    </row>
    <row r="12" spans="2:6" ht="15">
      <c r="B12" s="10">
        <v>10</v>
      </c>
      <c r="C12" s="11" t="s">
        <v>22</v>
      </c>
      <c r="D12" s="12" t="s">
        <v>87</v>
      </c>
      <c r="E12" s="10">
        <v>1</v>
      </c>
      <c r="F12" s="10" t="s">
        <v>5</v>
      </c>
    </row>
    <row r="13" spans="2:6" ht="15">
      <c r="B13" s="10">
        <v>11</v>
      </c>
      <c r="C13" s="10" t="s">
        <v>69</v>
      </c>
      <c r="D13" s="12" t="s">
        <v>70</v>
      </c>
      <c r="E13" s="10">
        <v>1</v>
      </c>
      <c r="F13" s="10" t="s">
        <v>5</v>
      </c>
    </row>
    <row r="14" spans="2:6" ht="15">
      <c r="B14" s="10">
        <v>12</v>
      </c>
      <c r="C14" s="11" t="s">
        <v>26</v>
      </c>
      <c r="D14" s="12" t="s">
        <v>27</v>
      </c>
      <c r="E14" s="10">
        <v>1</v>
      </c>
      <c r="F14" s="10" t="s">
        <v>5</v>
      </c>
    </row>
    <row r="15" spans="2:6" ht="15">
      <c r="B15" s="10">
        <v>13</v>
      </c>
      <c r="C15" s="10" t="s">
        <v>71</v>
      </c>
      <c r="D15" s="12" t="s">
        <v>72</v>
      </c>
      <c r="E15" s="10">
        <v>2</v>
      </c>
      <c r="F15" s="10" t="s">
        <v>5</v>
      </c>
    </row>
    <row r="16" spans="2:6" ht="15">
      <c r="B16" s="10">
        <v>14</v>
      </c>
      <c r="C16" s="10" t="s">
        <v>73</v>
      </c>
      <c r="D16" s="12" t="s">
        <v>74</v>
      </c>
      <c r="E16" s="10">
        <v>1</v>
      </c>
      <c r="F16" s="10" t="s">
        <v>2</v>
      </c>
    </row>
    <row r="17" spans="2:6" ht="15">
      <c r="B17" s="10">
        <v>15</v>
      </c>
      <c r="C17" s="10" t="s">
        <v>75</v>
      </c>
      <c r="D17" s="12" t="s">
        <v>76</v>
      </c>
      <c r="E17" s="10">
        <v>1</v>
      </c>
      <c r="F17" s="10" t="s">
        <v>2</v>
      </c>
    </row>
    <row r="18" spans="2:6" ht="15">
      <c r="B18" s="10">
        <v>20</v>
      </c>
      <c r="C18" s="10" t="s">
        <v>77</v>
      </c>
      <c r="D18" s="12" t="s">
        <v>78</v>
      </c>
      <c r="E18" s="10">
        <v>1</v>
      </c>
      <c r="F18" s="10" t="s">
        <v>5</v>
      </c>
    </row>
    <row r="19" spans="2:6" ht="15">
      <c r="B19" s="10">
        <v>21</v>
      </c>
      <c r="C19" s="10" t="s">
        <v>79</v>
      </c>
      <c r="D19" s="12" t="s">
        <v>80</v>
      </c>
      <c r="E19" s="10">
        <v>1</v>
      </c>
      <c r="F19" s="10" t="s">
        <v>5</v>
      </c>
    </row>
    <row r="20" spans="2:6" ht="15">
      <c r="B20" s="10">
        <v>22</v>
      </c>
      <c r="C20" s="10" t="s">
        <v>81</v>
      </c>
      <c r="D20" s="12" t="s">
        <v>68</v>
      </c>
      <c r="E20" s="10">
        <v>1</v>
      </c>
      <c r="F20" s="10" t="s">
        <v>5</v>
      </c>
    </row>
    <row r="21" spans="2:6" ht="15">
      <c r="B21" s="10">
        <v>23</v>
      </c>
      <c r="C21" s="11" t="s">
        <v>43</v>
      </c>
      <c r="D21" s="12" t="s">
        <v>88</v>
      </c>
      <c r="E21" s="10">
        <v>1</v>
      </c>
      <c r="F21" s="10" t="s">
        <v>5</v>
      </c>
    </row>
    <row r="22" spans="2:6" ht="15">
      <c r="B22" s="10">
        <v>24</v>
      </c>
      <c r="C22" s="10" t="s">
        <v>82</v>
      </c>
      <c r="D22" s="12" t="s">
        <v>96</v>
      </c>
      <c r="E22" s="10">
        <v>1</v>
      </c>
      <c r="F22" s="10" t="s">
        <v>5</v>
      </c>
    </row>
    <row r="23" spans="2:6" ht="15">
      <c r="B23" s="10">
        <v>25</v>
      </c>
      <c r="C23" s="10" t="s">
        <v>83</v>
      </c>
      <c r="D23" s="12" t="s">
        <v>84</v>
      </c>
      <c r="E23" s="10">
        <v>1</v>
      </c>
      <c r="F23" s="10" t="s">
        <v>5</v>
      </c>
    </row>
    <row r="24" spans="2:6" ht="15">
      <c r="B24" s="10">
        <v>26</v>
      </c>
      <c r="C24" s="11" t="s">
        <v>52</v>
      </c>
      <c r="D24" s="12" t="s">
        <v>94</v>
      </c>
      <c r="E24" s="10">
        <v>2</v>
      </c>
      <c r="F24" s="10" t="s">
        <v>5</v>
      </c>
    </row>
    <row r="25" spans="2:6" ht="15">
      <c r="B25" s="10">
        <v>27</v>
      </c>
      <c r="C25" s="11" t="s">
        <v>54</v>
      </c>
      <c r="D25" s="12" t="s">
        <v>95</v>
      </c>
      <c r="E25" s="10">
        <v>1</v>
      </c>
      <c r="F25" s="10" t="s">
        <v>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19AE6EB-526C-46D6-8F98-5C61EC3454C0}"/>
</file>

<file path=customXml/itemProps2.xml><?xml version="1.0" encoding="utf-8"?>
<ds:datastoreItem xmlns:ds="http://schemas.openxmlformats.org/officeDocument/2006/customXml" ds:itemID="{BDEC0B01-72EE-402E-86C8-45C63847A668}"/>
</file>

<file path=customXml/itemProps3.xml><?xml version="1.0" encoding="utf-8"?>
<ds:datastoreItem xmlns:ds="http://schemas.openxmlformats.org/officeDocument/2006/customXml" ds:itemID="{2CAE5DAC-D6A6-4DB8-AE2D-2BBFF8C5CB10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WS24 Chassis NEW PG11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 Samuelson</dc:creator>
  <cp:lastModifiedBy>Pete Samuelson</cp:lastModifiedBy>
  <dcterms:created xsi:type="dcterms:W3CDTF">2010-08-23T13:46:21Z</dcterms:created>
  <dcterms:modified xsi:type="dcterms:W3CDTF">2010-08-23T13:46:22Z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